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400339\Desktop\AON\"/>
    </mc:Choice>
  </mc:AlternateContent>
  <bookViews>
    <workbookView xWindow="480" yWindow="600" windowWidth="20734" windowHeight="11340"/>
  </bookViews>
  <sheets>
    <sheet name="Imponibile" sheetId="4" r:id="rId1"/>
    <sheet name="irpef" sheetId="5" r:id="rId2"/>
    <sheet name="irpef 2022" sheetId="8" r:id="rId3"/>
    <sheet name="Foglio1" sheetId="9" r:id="rId4"/>
  </sheets>
  <calcPr calcId="162913"/>
</workbook>
</file>

<file path=xl/calcChain.xml><?xml version="1.0" encoding="utf-8"?>
<calcChain xmlns="http://schemas.openxmlformats.org/spreadsheetml/2006/main">
  <c r="B2" i="4" l="1"/>
  <c r="D5" i="8" l="1"/>
  <c r="C27" i="8"/>
  <c r="D24" i="8"/>
  <c r="D23" i="8"/>
  <c r="D22" i="8"/>
  <c r="E22" i="8" s="1"/>
  <c r="H22" i="8" s="1"/>
  <c r="H21" i="8"/>
  <c r="D21" i="8"/>
  <c r="C9" i="8"/>
  <c r="A9" i="8"/>
  <c r="E9" i="8" s="1"/>
  <c r="D4" i="8"/>
  <c r="E4" i="8" s="1"/>
  <c r="H9" i="8" l="1"/>
  <c r="F9" i="8"/>
  <c r="A27" i="8"/>
  <c r="E27" i="8" s="1"/>
  <c r="E5" i="8"/>
  <c r="E23" i="8"/>
  <c r="G9" i="8"/>
  <c r="I9" i="8" l="1"/>
  <c r="C12" i="8" s="1"/>
  <c r="B4" i="4" s="1"/>
  <c r="G27" i="8"/>
  <c r="F27" i="8"/>
  <c r="H27" i="8"/>
  <c r="E24" i="8"/>
  <c r="H24" i="8" s="1"/>
  <c r="H23" i="8"/>
  <c r="I27" i="8" l="1"/>
  <c r="C30" i="8" s="1"/>
  <c r="B41" i="8" l="1"/>
  <c r="A17" i="8"/>
  <c r="A44" i="8"/>
  <c r="B44" i="8" s="1"/>
  <c r="B33" i="8"/>
  <c r="D21" i="5" l="1"/>
  <c r="H21" i="5" s="1"/>
  <c r="C27" i="5"/>
  <c r="D24" i="5"/>
  <c r="D23" i="5"/>
  <c r="D22" i="5"/>
  <c r="C9" i="5"/>
  <c r="D6" i="5"/>
  <c r="D5" i="5"/>
  <c r="D4" i="5"/>
  <c r="E4" i="5" s="1"/>
  <c r="E5" i="5" l="1"/>
  <c r="A17" i="5"/>
  <c r="B33" i="5"/>
  <c r="B41" i="5"/>
  <c r="E22" i="5"/>
  <c r="E6" i="5"/>
  <c r="E23" i="5" l="1"/>
  <c r="H22" i="5"/>
  <c r="A44" i="5"/>
  <c r="B44" i="5" s="1"/>
  <c r="A9" i="5" l="1"/>
  <c r="E9" i="5" s="1"/>
  <c r="F9" i="5" s="1"/>
  <c r="E24" i="5"/>
  <c r="H24" i="5" s="1"/>
  <c r="H23" i="5"/>
  <c r="H9" i="5" l="1"/>
  <c r="G9" i="5"/>
  <c r="A27" i="5"/>
  <c r="E27" i="5" s="1"/>
  <c r="G27" i="5" s="1"/>
  <c r="I9" i="5" l="1"/>
  <c r="C12" i="5" s="1"/>
  <c r="B3" i="4" s="1"/>
  <c r="F27" i="5"/>
  <c r="H27" i="5"/>
  <c r="I27" i="5" s="1"/>
  <c r="B5" i="4" l="1"/>
  <c r="C30" i="5"/>
</calcChain>
</file>

<file path=xl/sharedStrings.xml><?xml version="1.0" encoding="utf-8"?>
<sst xmlns="http://schemas.openxmlformats.org/spreadsheetml/2006/main" count="9" uniqueCount="6">
  <si>
    <t>zero</t>
  </si>
  <si>
    <t>IMPONIBILE MESE</t>
  </si>
  <si>
    <t>IRPEF 2021</t>
  </si>
  <si>
    <t>IRPEF 2022</t>
  </si>
  <si>
    <t>IMPONIBILE ANNUO</t>
  </si>
  <si>
    <t>DIFFERENZA MENSILE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</si>
</sst>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[$€-410]\ * #,##0.00_-;\-[$€-410]\ * #,##0.00_-;_-[$€-410]\ * &quot;-&quot;??_-;_-@_-"/>
    <numFmt numFmtId="165" formatCode="_-* #,##0.00\ [$€-410]_-;\-* #,##0.00\ [$€-410]_-;_-* &quot;-&quot;??\ [$€-410]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">
    <xf numFmtId="0" fontId="0" fillId="0" borderId="0" xfId="0"/>
    <xf numFmtId="164" fontId="0" fillId="0" borderId="0" xfId="0" applyNumberFormat="1"/>
    <xf numFmtId="10" fontId="0" fillId="0" borderId="0" xfId="1" applyNumberFormat="1" applyFont="1"/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" fontId="0" fillId="0" borderId="0" xfId="0" applyNumberFormat="1"/>
    <xf numFmtId="164" fontId="0" fillId="0" borderId="0" xfId="0" applyNumberFormat="1" applyProtection="1"/>
    <xf numFmtId="0" fontId="0" fillId="0" borderId="0" xfId="0" applyProtection="1"/>
    <xf numFmtId="0" fontId="0" fillId="0" borderId="0" xfId="0" applyAlignment="1" applyProtection="1">
      <alignment horizontal="right"/>
    </xf>
    <xf numFmtId="0" fontId="3" fillId="0" borderId="0" xfId="0" applyFont="1" applyAlignment="1" applyProtection="1">
      <alignment horizontal="right"/>
    </xf>
    <xf numFmtId="164" fontId="3" fillId="0" borderId="0" xfId="0" applyNumberFormat="1" applyFont="1" applyProtection="1"/>
    <xf numFmtId="0" fontId="3" fillId="0" borderId="0" xfId="0" applyFont="1" applyProtection="1"/>
    <xf numFmtId="165" fontId="2" fillId="0" borderId="1" xfId="0" applyNumberFormat="1" applyFont="1" applyBorder="1" applyAlignment="1" applyProtection="1">
      <alignment horizontal="center"/>
    </xf>
    <xf numFmtId="164" fontId="3" fillId="2" borderId="0" xfId="0" applyNumberFormat="1" applyFont="1" applyFill="1" applyProtection="1">
      <protection locked="0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serviziweb2.inps.it/SimulaPensioneWEB/riepilogoStandardSimulazione##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0</xdr:rowOff>
    </xdr:from>
    <xdr:to>
      <xdr:col>0</xdr:col>
      <xdr:colOff>152400</xdr:colOff>
      <xdr:row>5</xdr:row>
      <xdr:rowOff>152400</xdr:rowOff>
    </xdr:to>
    <xdr:pic>
      <xdr:nvPicPr>
        <xdr:cNvPr id="2" name="Immagine 1" descr="https://serviziweb2.inps.it/SimulaPensioneWEB/img/ico-help.pn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384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152400</xdr:colOff>
      <xdr:row>5</xdr:row>
      <xdr:rowOff>152400</xdr:rowOff>
    </xdr:to>
    <xdr:pic>
      <xdr:nvPicPr>
        <xdr:cNvPr id="3" name="Immagine 2" descr="https://serviziweb2.inps.it/SimulaPensioneWEB/img/ico-help.pn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289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152400</xdr:colOff>
      <xdr:row>5</xdr:row>
      <xdr:rowOff>152400</xdr:rowOff>
    </xdr:to>
    <xdr:pic>
      <xdr:nvPicPr>
        <xdr:cNvPr id="5" name="Immagine 4" descr="https://serviziweb2.inps.it/SimulaPensioneWEB/img/ico-help.pn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861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152400</xdr:colOff>
      <xdr:row>5</xdr:row>
      <xdr:rowOff>152400</xdr:rowOff>
    </xdr:to>
    <xdr:pic>
      <xdr:nvPicPr>
        <xdr:cNvPr id="6" name="Immagine 5" descr="https://serviziweb2.inps.it/SimulaPensioneWEB/img/ico-help.pn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766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152400</xdr:colOff>
      <xdr:row>5</xdr:row>
      <xdr:rowOff>152400</xdr:rowOff>
    </xdr:to>
    <xdr:pic>
      <xdr:nvPicPr>
        <xdr:cNvPr id="11" name="Immagine 10" descr="https://serviziweb2.inps.it/SimulaPensioneWEB/img/ico-help.pn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861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152400</xdr:colOff>
      <xdr:row>5</xdr:row>
      <xdr:rowOff>152400</xdr:rowOff>
    </xdr:to>
    <xdr:pic>
      <xdr:nvPicPr>
        <xdr:cNvPr id="12" name="Immagine 11" descr="https://serviziweb2.inps.it/SimulaPensioneWEB/img/ico-help.pn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766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152400</xdr:colOff>
      <xdr:row>5</xdr:row>
      <xdr:rowOff>152400</xdr:rowOff>
    </xdr:to>
    <xdr:pic>
      <xdr:nvPicPr>
        <xdr:cNvPr id="9" name="Immagine 8" descr="https://serviziweb2.inps.it/SimulaPensioneWEB/img/ico-help.pn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766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152400</xdr:colOff>
      <xdr:row>5</xdr:row>
      <xdr:rowOff>152400</xdr:rowOff>
    </xdr:to>
    <xdr:pic>
      <xdr:nvPicPr>
        <xdr:cNvPr id="10" name="Immagine 9" descr="https://serviziweb2.inps.it/SimulaPensioneWEB/img/ico-help.pn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152400</xdr:colOff>
      <xdr:row>5</xdr:row>
      <xdr:rowOff>152400</xdr:rowOff>
    </xdr:to>
    <xdr:pic>
      <xdr:nvPicPr>
        <xdr:cNvPr id="13" name="Immagine 12" descr="https://serviziweb2.inps.it/SimulaPensioneWEB/img/ico-help.pn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92286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152400</xdr:colOff>
      <xdr:row>5</xdr:row>
      <xdr:rowOff>152400</xdr:rowOff>
    </xdr:to>
    <xdr:pic>
      <xdr:nvPicPr>
        <xdr:cNvPr id="14" name="Immagine 13" descr="https://serviziweb2.inps.it/SimulaPensioneWEB/img/ico-help.pn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7734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620486</xdr:colOff>
      <xdr:row>0</xdr:row>
      <xdr:rowOff>92527</xdr:rowOff>
    </xdr:from>
    <xdr:to>
      <xdr:col>8</xdr:col>
      <xdr:colOff>54010</xdr:colOff>
      <xdr:row>5</xdr:row>
      <xdr:rowOff>6694</xdr:rowOff>
    </xdr:to>
    <xdr:pic>
      <xdr:nvPicPr>
        <xdr:cNvPr id="7" name="Immagine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467100" y="92527"/>
          <a:ext cx="3352381" cy="8666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tabSelected="1" workbookViewId="0">
      <selection activeCell="B1" sqref="B1"/>
    </sheetView>
  </sheetViews>
  <sheetFormatPr defaultRowHeight="14.6" x14ac:dyDescent="0.4"/>
  <cols>
    <col min="1" max="1" width="26.4609375" customWidth="1"/>
    <col min="2" max="2" width="13.765625" customWidth="1"/>
  </cols>
  <sheetData>
    <row r="1" spans="1:3" x14ac:dyDescent="0.4">
      <c r="A1" t="s">
        <v>1</v>
      </c>
      <c r="B1" s="13">
        <v>2494.62</v>
      </c>
    </row>
    <row r="2" spans="1:3" x14ac:dyDescent="0.4">
      <c r="A2" s="7" t="s">
        <v>4</v>
      </c>
      <c r="B2" s="6">
        <f>+B1*12</f>
        <v>29935.439999999999</v>
      </c>
    </row>
    <row r="3" spans="1:3" x14ac:dyDescent="0.4">
      <c r="A3" s="8" t="s">
        <v>2</v>
      </c>
      <c r="B3" s="6">
        <f>+irpef!C12/12</f>
        <v>641.25726666666662</v>
      </c>
      <c r="C3" s="5"/>
    </row>
    <row r="4" spans="1:3" ht="15" thickBot="1" x14ac:dyDescent="0.45">
      <c r="A4" s="9" t="s">
        <v>3</v>
      </c>
      <c r="B4" s="10">
        <f>+'irpef 2022'!C12/12</f>
        <v>614.75449999999989</v>
      </c>
      <c r="C4" s="5"/>
    </row>
    <row r="5" spans="1:3" ht="16.3" thickBot="1" x14ac:dyDescent="0.5">
      <c r="A5" s="11" t="s">
        <v>5</v>
      </c>
      <c r="B5" s="12">
        <f>+B3-B4</f>
        <v>26.50276666666673</v>
      </c>
    </row>
  </sheetData>
  <sheetProtection algorithmName="SHA-512" hashValue="7Gg/c6G6ObsVkSBbQQOJ6VEhvDkGkBfPCMHjfbOsyIBVQRhraMwiCMV32jcOj9QqB9Nk4/jXG0eje06BzmlApA==" saltValue="tYNjxCHk56kKukDMFHETog==" spinCount="100000" sheet="1" objects="1" scenarios="1" selectLockedCells="1"/>
  <pageMargins left="0.7" right="0.7" top="0.75" bottom="0.75" header="0.3" footer="0.3"/>
  <pageSetup paperSize="9" orientation="portrait" r:id="rId1"/>
  <headerFooter>
    <oddFooter>&amp;R&amp;1#&amp;"Calibri"&amp;10&amp;K0000FFClassification : Internal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4"/>
  <sheetViews>
    <sheetView workbookViewId="0">
      <selection activeCell="D12" sqref="D12"/>
    </sheetView>
  </sheetViews>
  <sheetFormatPr defaultRowHeight="14.6" x14ac:dyDescent="0.4"/>
  <cols>
    <col min="1" max="1" width="12.07421875" bestFit="1" customWidth="1"/>
    <col min="2" max="5" width="12" bestFit="1" customWidth="1"/>
    <col min="7" max="7" width="15.69140625" bestFit="1" customWidth="1"/>
    <col min="8" max="8" width="12" bestFit="1" customWidth="1"/>
  </cols>
  <sheetData>
    <row r="2" spans="1:11" x14ac:dyDescent="0.4">
      <c r="K2">
        <v>0.23</v>
      </c>
    </row>
    <row r="3" spans="1:11" x14ac:dyDescent="0.4">
      <c r="A3" s="1">
        <v>0</v>
      </c>
      <c r="B3" s="1">
        <v>15000</v>
      </c>
      <c r="C3" s="2">
        <v>0.23</v>
      </c>
      <c r="D3" s="1">
        <v>3450</v>
      </c>
      <c r="E3" s="1"/>
      <c r="G3" s="1">
        <v>15000</v>
      </c>
      <c r="H3" s="1">
        <v>3450</v>
      </c>
      <c r="J3">
        <v>15000</v>
      </c>
      <c r="K3">
        <v>0.27</v>
      </c>
    </row>
    <row r="4" spans="1:11" x14ac:dyDescent="0.4">
      <c r="A4" s="1">
        <v>15001</v>
      </c>
      <c r="B4" s="1">
        <v>28000</v>
      </c>
      <c r="C4" s="2">
        <v>0.27</v>
      </c>
      <c r="D4" s="1">
        <f>13000*C4</f>
        <v>3510.0000000000005</v>
      </c>
      <c r="E4" s="1">
        <f>+D4+D3</f>
        <v>6960</v>
      </c>
      <c r="G4" s="1">
        <v>28000</v>
      </c>
      <c r="H4" s="1">
        <v>6960</v>
      </c>
      <c r="J4">
        <v>28000</v>
      </c>
      <c r="K4">
        <v>0.38</v>
      </c>
    </row>
    <row r="5" spans="1:11" x14ac:dyDescent="0.4">
      <c r="A5" s="1">
        <v>28001</v>
      </c>
      <c r="B5" s="1">
        <v>55000</v>
      </c>
      <c r="C5" s="2">
        <v>0.38</v>
      </c>
      <c r="D5" s="1">
        <f>27000*C5</f>
        <v>10260</v>
      </c>
      <c r="E5" s="1">
        <f>+D5+E4</f>
        <v>17220</v>
      </c>
      <c r="G5" s="1">
        <v>55000</v>
      </c>
      <c r="H5" s="1">
        <v>17220</v>
      </c>
      <c r="J5">
        <v>55000</v>
      </c>
      <c r="K5">
        <v>0.41</v>
      </c>
    </row>
    <row r="6" spans="1:11" x14ac:dyDescent="0.4">
      <c r="A6" s="1">
        <v>55001</v>
      </c>
      <c r="B6" s="1">
        <v>75000</v>
      </c>
      <c r="C6" s="2">
        <v>0.41</v>
      </c>
      <c r="D6" s="1">
        <f>20000*C6</f>
        <v>8200</v>
      </c>
      <c r="E6" s="1">
        <f>+D6+E5</f>
        <v>25420</v>
      </c>
      <c r="G6" s="1">
        <v>75000</v>
      </c>
      <c r="H6" s="1">
        <v>25420</v>
      </c>
      <c r="J6">
        <v>75000</v>
      </c>
      <c r="K6">
        <v>0.43</v>
      </c>
    </row>
    <row r="7" spans="1:11" x14ac:dyDescent="0.4">
      <c r="A7" s="1">
        <v>75001</v>
      </c>
      <c r="C7" s="2">
        <v>0.43</v>
      </c>
      <c r="J7">
        <v>75001</v>
      </c>
      <c r="K7">
        <v>0.43</v>
      </c>
    </row>
    <row r="8" spans="1:11" x14ac:dyDescent="0.4">
      <c r="A8" s="1"/>
      <c r="C8" s="2"/>
    </row>
    <row r="9" spans="1:11" x14ac:dyDescent="0.4">
      <c r="A9" s="1">
        <f>+Imponibile!B2</f>
        <v>29935.439999999999</v>
      </c>
      <c r="B9" s="1"/>
      <c r="C9" s="1">
        <f>+B9*C5</f>
        <v>0</v>
      </c>
      <c r="E9" s="1">
        <f>+LOOKUP(A9,A3:A7)</f>
        <v>28001</v>
      </c>
      <c r="F9">
        <f>+LOOKUP(E9,G3:H6)</f>
        <v>6960</v>
      </c>
      <c r="G9">
        <f>+LOOKUP(E9,J3:K7)</f>
        <v>0.38</v>
      </c>
      <c r="H9" s="1">
        <f>+A9-E9</f>
        <v>1934.4399999999987</v>
      </c>
      <c r="I9">
        <f>+H9*G9</f>
        <v>735.08719999999948</v>
      </c>
    </row>
    <row r="10" spans="1:11" x14ac:dyDescent="0.4">
      <c r="C10" s="1"/>
    </row>
    <row r="12" spans="1:11" x14ac:dyDescent="0.4">
      <c r="C12" s="1">
        <f>+F9+I9</f>
        <v>7695.0871999999999</v>
      </c>
    </row>
    <row r="17" spans="1:11" x14ac:dyDescent="0.4">
      <c r="A17" t="e">
        <f>1297*(55000-Imponibile!#REF!)/40000</f>
        <v>#REF!</v>
      </c>
    </row>
    <row r="20" spans="1:11" x14ac:dyDescent="0.4">
      <c r="K20">
        <v>1.7299999999999999E-2</v>
      </c>
    </row>
    <row r="21" spans="1:11" x14ac:dyDescent="0.4">
      <c r="A21" s="1">
        <v>0</v>
      </c>
      <c r="B21" s="1">
        <v>15000</v>
      </c>
      <c r="C21" s="2">
        <v>1.7299999999999999E-2</v>
      </c>
      <c r="D21" s="1">
        <f>+B21*C21</f>
        <v>259.5</v>
      </c>
      <c r="E21" s="1"/>
      <c r="G21" s="1">
        <v>15000</v>
      </c>
      <c r="H21" s="1">
        <f>+D21</f>
        <v>259.5</v>
      </c>
      <c r="J21">
        <v>15000</v>
      </c>
      <c r="K21">
        <v>2.7300000000000001E-2</v>
      </c>
    </row>
    <row r="22" spans="1:11" x14ac:dyDescent="0.4">
      <c r="A22" s="1">
        <v>15001</v>
      </c>
      <c r="B22" s="1">
        <v>28000</v>
      </c>
      <c r="C22" s="2">
        <v>2.7300000000000001E-2</v>
      </c>
      <c r="D22" s="1">
        <f>13000*C22</f>
        <v>354.90000000000003</v>
      </c>
      <c r="E22" s="1">
        <f>+D22+D21</f>
        <v>614.40000000000009</v>
      </c>
      <c r="G22" s="1">
        <v>28000</v>
      </c>
      <c r="H22" s="1">
        <f>+E22</f>
        <v>614.40000000000009</v>
      </c>
      <c r="J22">
        <v>28000</v>
      </c>
      <c r="K22">
        <v>2.93E-2</v>
      </c>
    </row>
    <row r="23" spans="1:11" x14ac:dyDescent="0.4">
      <c r="A23" s="1">
        <v>28001</v>
      </c>
      <c r="B23" s="1">
        <v>55000</v>
      </c>
      <c r="C23" s="2">
        <v>2.93E-2</v>
      </c>
      <c r="D23" s="1">
        <f>27000*C23</f>
        <v>791.1</v>
      </c>
      <c r="E23" s="1">
        <f>+D23+E22</f>
        <v>1405.5</v>
      </c>
      <c r="G23" s="1">
        <v>55000</v>
      </c>
      <c r="H23" s="1">
        <f>+E23</f>
        <v>1405.5</v>
      </c>
      <c r="J23">
        <v>55000</v>
      </c>
      <c r="K23">
        <v>3.2300000000000002E-2</v>
      </c>
    </row>
    <row r="24" spans="1:11" x14ac:dyDescent="0.4">
      <c r="A24" s="1">
        <v>55001</v>
      </c>
      <c r="B24" s="1">
        <v>75000</v>
      </c>
      <c r="C24" s="2">
        <v>3.2300000000000002E-2</v>
      </c>
      <c r="D24" s="1">
        <f>20000*C24</f>
        <v>646</v>
      </c>
      <c r="E24" s="1">
        <f>+D24+E23</f>
        <v>2051.5</v>
      </c>
      <c r="G24" s="1">
        <v>75000</v>
      </c>
      <c r="H24" s="1">
        <f>+E24</f>
        <v>2051.5</v>
      </c>
      <c r="J24">
        <v>75000</v>
      </c>
      <c r="K24">
        <v>3.3300000000000003E-2</v>
      </c>
    </row>
    <row r="25" spans="1:11" x14ac:dyDescent="0.4">
      <c r="A25" s="1">
        <v>75001</v>
      </c>
      <c r="C25" s="2">
        <v>3.3300000000000003E-2</v>
      </c>
      <c r="J25">
        <v>75001</v>
      </c>
      <c r="K25">
        <v>3.3300000000000003E-2</v>
      </c>
    </row>
    <row r="26" spans="1:11" x14ac:dyDescent="0.4">
      <c r="A26" s="1"/>
      <c r="C26" s="2"/>
    </row>
    <row r="27" spans="1:11" x14ac:dyDescent="0.4">
      <c r="A27" s="1">
        <f>+A9</f>
        <v>29935.439999999999</v>
      </c>
      <c r="B27" s="1"/>
      <c r="C27" s="1">
        <f>+B27*C23</f>
        <v>0</v>
      </c>
      <c r="E27" s="1">
        <f>+LOOKUP(A27,A21:A25)</f>
        <v>28001</v>
      </c>
      <c r="F27">
        <f>+LOOKUP(E27,G21:H24)</f>
        <v>614.40000000000009</v>
      </c>
      <c r="G27">
        <f>+LOOKUP(E27,J21:K25)</f>
        <v>2.93E-2</v>
      </c>
      <c r="H27" s="1">
        <f>+A27-E27</f>
        <v>1934.4399999999987</v>
      </c>
      <c r="I27">
        <f>+H27*G27</f>
        <v>56.679091999999962</v>
      </c>
    </row>
    <row r="28" spans="1:11" x14ac:dyDescent="0.4">
      <c r="C28" s="1"/>
    </row>
    <row r="30" spans="1:11" x14ac:dyDescent="0.4">
      <c r="C30" s="1">
        <f>+F27+I27</f>
        <v>671.07909200000006</v>
      </c>
    </row>
    <row r="33" spans="1:3" x14ac:dyDescent="0.4">
      <c r="A33" s="1">
        <v>14999</v>
      </c>
      <c r="B33" s="1" t="e">
        <f>800-(110*Imponibile!#REF!)/15000</f>
        <v>#REF!</v>
      </c>
    </row>
    <row r="34" spans="1:3" x14ac:dyDescent="0.4">
      <c r="A34" s="4">
        <v>15000</v>
      </c>
      <c r="B34" s="4">
        <v>690</v>
      </c>
      <c r="C34" s="3" t="s">
        <v>0</v>
      </c>
    </row>
    <row r="35" spans="1:3" x14ac:dyDescent="0.4">
      <c r="A35" s="4">
        <v>29001</v>
      </c>
      <c r="B35" s="4">
        <v>700</v>
      </c>
      <c r="C35" s="3">
        <v>10</v>
      </c>
    </row>
    <row r="36" spans="1:3" x14ac:dyDescent="0.4">
      <c r="A36" s="4">
        <v>29201</v>
      </c>
      <c r="B36" s="4">
        <v>710</v>
      </c>
      <c r="C36" s="3">
        <v>20</v>
      </c>
    </row>
    <row r="37" spans="1:3" x14ac:dyDescent="0.4">
      <c r="A37" s="4">
        <v>34701</v>
      </c>
      <c r="B37" s="4">
        <v>720</v>
      </c>
      <c r="C37" s="3">
        <v>30</v>
      </c>
    </row>
    <row r="38" spans="1:3" x14ac:dyDescent="0.4">
      <c r="A38" s="4">
        <v>35001</v>
      </c>
      <c r="B38" s="4">
        <v>710</v>
      </c>
      <c r="C38" s="3">
        <v>20</v>
      </c>
    </row>
    <row r="39" spans="1:3" x14ac:dyDescent="0.4">
      <c r="A39" s="4">
        <v>35101</v>
      </c>
      <c r="B39" s="4">
        <v>700</v>
      </c>
      <c r="C39" s="3">
        <v>10</v>
      </c>
    </row>
    <row r="40" spans="1:3" x14ac:dyDescent="0.4">
      <c r="A40" s="4">
        <v>35201</v>
      </c>
      <c r="B40" s="4">
        <v>690</v>
      </c>
      <c r="C40" s="3" t="s">
        <v>0</v>
      </c>
    </row>
    <row r="41" spans="1:3" x14ac:dyDescent="0.4">
      <c r="A41" s="4">
        <v>40001</v>
      </c>
      <c r="B41" s="4" t="e">
        <f>690*(80000-Imponibile!#REF!)/40000</f>
        <v>#REF!</v>
      </c>
    </row>
    <row r="44" spans="1:3" x14ac:dyDescent="0.4">
      <c r="A44" t="e">
        <f>+LOOKUP(Imponibile!#REF!,irpef!A33:B41)</f>
        <v>#REF!</v>
      </c>
      <c r="B44" t="e">
        <f>+IF(A44&gt;0,A44,0)</f>
        <v>#REF!</v>
      </c>
    </row>
  </sheetData>
  <pageMargins left="0.7" right="0.7" top="0.75" bottom="0.75" header="0.3" footer="0.3"/>
  <pageSetup paperSize="9" orientation="portrait" horizontalDpi="1200" verticalDpi="1200" r:id="rId1"/>
  <headerFooter>
    <oddFooter>&amp;R&amp;1#&amp;"Calibri"&amp;10&amp;K0000FFClassification : Internal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4"/>
  <sheetViews>
    <sheetView workbookViewId="0">
      <selection activeCell="B9" sqref="B9"/>
    </sheetView>
  </sheetViews>
  <sheetFormatPr defaultRowHeight="14.6" x14ac:dyDescent="0.4"/>
  <cols>
    <col min="1" max="1" width="12.07421875" bestFit="1" customWidth="1"/>
    <col min="2" max="5" width="12" bestFit="1" customWidth="1"/>
    <col min="7" max="7" width="15.69140625" bestFit="1" customWidth="1"/>
    <col min="8" max="8" width="12" bestFit="1" customWidth="1"/>
  </cols>
  <sheetData>
    <row r="2" spans="1:11" x14ac:dyDescent="0.4">
      <c r="K2">
        <v>0.23</v>
      </c>
    </row>
    <row r="3" spans="1:11" x14ac:dyDescent="0.4">
      <c r="A3" s="1">
        <v>0</v>
      </c>
      <c r="B3" s="1">
        <v>15000</v>
      </c>
      <c r="C3" s="2">
        <v>0.23</v>
      </c>
      <c r="D3" s="1">
        <v>3450</v>
      </c>
      <c r="E3" s="1"/>
      <c r="G3" s="1">
        <v>15000</v>
      </c>
      <c r="H3" s="1">
        <v>3450</v>
      </c>
      <c r="J3">
        <v>15000</v>
      </c>
      <c r="K3">
        <v>0.25</v>
      </c>
    </row>
    <row r="4" spans="1:11" x14ac:dyDescent="0.4">
      <c r="A4" s="1">
        <v>15001</v>
      </c>
      <c r="B4" s="1">
        <v>28000</v>
      </c>
      <c r="C4" s="2">
        <v>0.25</v>
      </c>
      <c r="D4" s="1">
        <f>13000*C4</f>
        <v>3250</v>
      </c>
      <c r="E4" s="1">
        <f>+D4+D3</f>
        <v>6700</v>
      </c>
      <c r="G4" s="1">
        <v>28000</v>
      </c>
      <c r="H4" s="1">
        <v>6700</v>
      </c>
      <c r="J4">
        <v>28000</v>
      </c>
      <c r="K4">
        <v>0.35</v>
      </c>
    </row>
    <row r="5" spans="1:11" x14ac:dyDescent="0.4">
      <c r="A5" s="1">
        <v>28001</v>
      </c>
      <c r="B5" s="1">
        <v>50000</v>
      </c>
      <c r="C5" s="2">
        <v>0.35</v>
      </c>
      <c r="D5" s="1">
        <f>22000*C5</f>
        <v>7699.9999999999991</v>
      </c>
      <c r="E5" s="1">
        <f>+D5+E4</f>
        <v>14400</v>
      </c>
      <c r="G5" s="1">
        <v>50000</v>
      </c>
      <c r="H5" s="1">
        <v>14400</v>
      </c>
      <c r="J5">
        <v>50000</v>
      </c>
      <c r="K5">
        <v>0.43</v>
      </c>
    </row>
    <row r="6" spans="1:11" x14ac:dyDescent="0.4">
      <c r="A6" s="1">
        <v>50001</v>
      </c>
      <c r="B6" s="1"/>
      <c r="C6" s="2">
        <v>0.43</v>
      </c>
      <c r="D6" s="1"/>
      <c r="E6" s="1"/>
      <c r="G6" s="1">
        <v>50001</v>
      </c>
      <c r="H6" s="1"/>
      <c r="J6">
        <v>50001</v>
      </c>
      <c r="K6">
        <v>0.43</v>
      </c>
    </row>
    <row r="7" spans="1:11" x14ac:dyDescent="0.4">
      <c r="A7" s="1"/>
      <c r="C7" s="2"/>
    </row>
    <row r="8" spans="1:11" x14ac:dyDescent="0.4">
      <c r="A8" s="1"/>
      <c r="C8" s="2"/>
    </row>
    <row r="9" spans="1:11" x14ac:dyDescent="0.4">
      <c r="A9" s="1">
        <f>+Imponibile!B2</f>
        <v>29935.439999999999</v>
      </c>
      <c r="B9" s="1"/>
      <c r="C9" s="1">
        <f>+B9*C5</f>
        <v>0</v>
      </c>
      <c r="E9" s="1">
        <f>+LOOKUP(A9,A3:A7)</f>
        <v>28001</v>
      </c>
      <c r="F9">
        <f>+LOOKUP(E9,G3:H5)</f>
        <v>6700</v>
      </c>
      <c r="G9">
        <f>+LOOKUP(E9,J3:K7)</f>
        <v>0.35</v>
      </c>
      <c r="H9" s="1">
        <f>+A9-E9</f>
        <v>1934.4399999999987</v>
      </c>
      <c r="I9">
        <f>+H9*G9</f>
        <v>677.05399999999952</v>
      </c>
    </row>
    <row r="10" spans="1:11" x14ac:dyDescent="0.4">
      <c r="C10" s="1"/>
    </row>
    <row r="12" spans="1:11" x14ac:dyDescent="0.4">
      <c r="C12" s="1">
        <f>+F9+I9</f>
        <v>7377.0539999999992</v>
      </c>
    </row>
    <row r="17" spans="1:11" x14ac:dyDescent="0.4">
      <c r="A17" t="e">
        <f>1297*(55000-Imponibile!#REF!)/40000</f>
        <v>#REF!</v>
      </c>
    </row>
    <row r="20" spans="1:11" x14ac:dyDescent="0.4">
      <c r="K20">
        <v>1.7299999999999999E-2</v>
      </c>
    </row>
    <row r="21" spans="1:11" x14ac:dyDescent="0.4">
      <c r="A21" s="1">
        <v>0</v>
      </c>
      <c r="B21" s="1">
        <v>15000</v>
      </c>
      <c r="C21" s="2">
        <v>1.7299999999999999E-2</v>
      </c>
      <c r="D21" s="1">
        <f>+B21*C21</f>
        <v>259.5</v>
      </c>
      <c r="E21" s="1"/>
      <c r="G21" s="1">
        <v>15000</v>
      </c>
      <c r="H21" s="1">
        <f>+D21</f>
        <v>259.5</v>
      </c>
      <c r="J21">
        <v>15000</v>
      </c>
      <c r="K21">
        <v>2.7300000000000001E-2</v>
      </c>
    </row>
    <row r="22" spans="1:11" x14ac:dyDescent="0.4">
      <c r="A22" s="1">
        <v>15001</v>
      </c>
      <c r="B22" s="1">
        <v>28000</v>
      </c>
      <c r="C22" s="2">
        <v>2.7300000000000001E-2</v>
      </c>
      <c r="D22" s="1">
        <f>13000*C22</f>
        <v>354.90000000000003</v>
      </c>
      <c r="E22" s="1">
        <f>+D22+D21</f>
        <v>614.40000000000009</v>
      </c>
      <c r="G22" s="1">
        <v>28000</v>
      </c>
      <c r="H22" s="1">
        <f>+E22</f>
        <v>614.40000000000009</v>
      </c>
      <c r="J22">
        <v>28000</v>
      </c>
      <c r="K22">
        <v>2.93E-2</v>
      </c>
    </row>
    <row r="23" spans="1:11" x14ac:dyDescent="0.4">
      <c r="A23" s="1">
        <v>28001</v>
      </c>
      <c r="B23" s="1">
        <v>55000</v>
      </c>
      <c r="C23" s="2">
        <v>2.93E-2</v>
      </c>
      <c r="D23" s="1">
        <f>27000*C23</f>
        <v>791.1</v>
      </c>
      <c r="E23" s="1">
        <f>+D23+E22</f>
        <v>1405.5</v>
      </c>
      <c r="G23" s="1">
        <v>55000</v>
      </c>
      <c r="H23" s="1">
        <f>+E23</f>
        <v>1405.5</v>
      </c>
      <c r="J23">
        <v>55000</v>
      </c>
      <c r="K23">
        <v>3.2300000000000002E-2</v>
      </c>
    </row>
    <row r="24" spans="1:11" x14ac:dyDescent="0.4">
      <c r="A24" s="1">
        <v>55001</v>
      </c>
      <c r="B24" s="1">
        <v>75000</v>
      </c>
      <c r="C24" s="2">
        <v>3.2300000000000002E-2</v>
      </c>
      <c r="D24" s="1">
        <f>20000*C24</f>
        <v>646</v>
      </c>
      <c r="E24" s="1">
        <f>+D24+E23</f>
        <v>2051.5</v>
      </c>
      <c r="G24" s="1">
        <v>75000</v>
      </c>
      <c r="H24" s="1">
        <f>+E24</f>
        <v>2051.5</v>
      </c>
      <c r="J24">
        <v>75000</v>
      </c>
      <c r="K24">
        <v>3.3300000000000003E-2</v>
      </c>
    </row>
    <row r="25" spans="1:11" x14ac:dyDescent="0.4">
      <c r="A25" s="1">
        <v>75001</v>
      </c>
      <c r="C25" s="2">
        <v>3.3300000000000003E-2</v>
      </c>
      <c r="J25">
        <v>75001</v>
      </c>
      <c r="K25">
        <v>3.3300000000000003E-2</v>
      </c>
    </row>
    <row r="26" spans="1:11" x14ac:dyDescent="0.4">
      <c r="A26" s="1"/>
      <c r="C26" s="2"/>
    </row>
    <row r="27" spans="1:11" x14ac:dyDescent="0.4">
      <c r="A27" s="1">
        <f>+A9</f>
        <v>29935.439999999999</v>
      </c>
      <c r="B27" s="1"/>
      <c r="C27" s="1">
        <f>+B27*C23</f>
        <v>0</v>
      </c>
      <c r="E27" s="1">
        <f>+LOOKUP(A27,A21:A25)</f>
        <v>28001</v>
      </c>
      <c r="F27">
        <f>+LOOKUP(E27,G21:H24)</f>
        <v>614.40000000000009</v>
      </c>
      <c r="G27">
        <f>+LOOKUP(E27,J21:K25)</f>
        <v>2.93E-2</v>
      </c>
      <c r="H27" s="1">
        <f>+A27-E27</f>
        <v>1934.4399999999987</v>
      </c>
      <c r="I27">
        <f>+H27*G27</f>
        <v>56.679091999999962</v>
      </c>
    </row>
    <row r="28" spans="1:11" x14ac:dyDescent="0.4">
      <c r="C28" s="1"/>
    </row>
    <row r="30" spans="1:11" x14ac:dyDescent="0.4">
      <c r="C30" s="1">
        <f>+F27+I27</f>
        <v>671.07909200000006</v>
      </c>
    </row>
    <row r="33" spans="1:3" x14ac:dyDescent="0.4">
      <c r="A33" s="1">
        <v>14999</v>
      </c>
      <c r="B33" s="1" t="e">
        <f>800-(110*Imponibile!#REF!)/15000</f>
        <v>#REF!</v>
      </c>
    </row>
    <row r="34" spans="1:3" x14ac:dyDescent="0.4">
      <c r="A34" s="4">
        <v>15000</v>
      </c>
      <c r="B34" s="4">
        <v>690</v>
      </c>
      <c r="C34" s="3" t="s">
        <v>0</v>
      </c>
    </row>
    <row r="35" spans="1:3" x14ac:dyDescent="0.4">
      <c r="A35" s="4">
        <v>29001</v>
      </c>
      <c r="B35" s="4">
        <v>700</v>
      </c>
      <c r="C35" s="3">
        <v>10</v>
      </c>
    </row>
    <row r="36" spans="1:3" x14ac:dyDescent="0.4">
      <c r="A36" s="4">
        <v>29201</v>
      </c>
      <c r="B36" s="4">
        <v>710</v>
      </c>
      <c r="C36" s="3">
        <v>20</v>
      </c>
    </row>
    <row r="37" spans="1:3" x14ac:dyDescent="0.4">
      <c r="A37" s="4">
        <v>34701</v>
      </c>
      <c r="B37" s="4">
        <v>720</v>
      </c>
      <c r="C37" s="3">
        <v>30</v>
      </c>
    </row>
    <row r="38" spans="1:3" x14ac:dyDescent="0.4">
      <c r="A38" s="4">
        <v>35001</v>
      </c>
      <c r="B38" s="4">
        <v>710</v>
      </c>
      <c r="C38" s="3">
        <v>20</v>
      </c>
    </row>
    <row r="39" spans="1:3" x14ac:dyDescent="0.4">
      <c r="A39" s="4">
        <v>35101</v>
      </c>
      <c r="B39" s="4">
        <v>700</v>
      </c>
      <c r="C39" s="3">
        <v>10</v>
      </c>
    </row>
    <row r="40" spans="1:3" x14ac:dyDescent="0.4">
      <c r="A40" s="4">
        <v>35201</v>
      </c>
      <c r="B40" s="4">
        <v>690</v>
      </c>
      <c r="C40" s="3" t="s">
        <v>0</v>
      </c>
    </row>
    <row r="41" spans="1:3" x14ac:dyDescent="0.4">
      <c r="A41" s="4">
        <v>40001</v>
      </c>
      <c r="B41" s="4" t="e">
        <f>690*(80000-Imponibile!#REF!)/40000</f>
        <v>#REF!</v>
      </c>
    </row>
    <row r="44" spans="1:3" x14ac:dyDescent="0.4">
      <c r="A44" t="e">
        <f>+LOOKUP(Imponibile!#REF!,irpef!A33:B41)</f>
        <v>#REF!</v>
      </c>
      <c r="B44" t="e">
        <f>+IF(A44&gt;0,A44,0)</f>
        <v>#REF!</v>
      </c>
    </row>
  </sheetData>
  <pageMargins left="0.7" right="0.7" top="0.75" bottom="0.75" header="0.3" footer="0.3"/>
  <pageSetup paperSize="9" orientation="portrait" horizontalDpi="1200" verticalDpi="1200" r:id="rId1"/>
  <headerFooter>
    <oddFooter>&amp;R&amp;1#&amp;"Calibri"&amp;10&amp;K0000FFClassification : Internal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6" sqref="C6"/>
    </sheetView>
  </sheetViews>
  <sheetFormatPr defaultRowHeight="14.6" x14ac:dyDescent="0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Imponibile</vt:lpstr>
      <vt:lpstr>irpef</vt:lpstr>
      <vt:lpstr>irpef 2022</vt:lpstr>
      <vt:lpstr>Foglio1</vt:lpstr>
    </vt:vector>
  </TitlesOfParts>
  <Company>BNP Paribas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400339</dc:creator>
  <cp:lastModifiedBy>LAULETTA Nicola Antonio 400339</cp:lastModifiedBy>
  <cp:lastPrinted>2019-04-04T14:54:45Z</cp:lastPrinted>
  <dcterms:created xsi:type="dcterms:W3CDTF">2019-03-05T17:09:18Z</dcterms:created>
  <dcterms:modified xsi:type="dcterms:W3CDTF">2022-01-06T19:51:33Z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2e1ed0-4700-41e0-aec3-61ed249f3333_Enabled">
    <vt:lpwstr>true</vt:lpwstr>
  </property>
  <property fmtid="{D5CDD505-2E9C-101B-9397-08002B2CF9AE}" pid="3" name="MSIP_Label_812e1ed0-4700-41e0-aec3-61ed249f3333_SetDate">
    <vt:lpwstr>2022-01-03T15:40:35Z</vt:lpwstr>
  </property>
  <property fmtid="{D5CDD505-2E9C-101B-9397-08002B2CF9AE}" pid="4" name="MSIP_Label_812e1ed0-4700-41e0-aec3-61ed249f3333_Method">
    <vt:lpwstr>Standard</vt:lpwstr>
  </property>
  <property fmtid="{D5CDD505-2E9C-101B-9397-08002B2CF9AE}" pid="5" name="MSIP_Label_812e1ed0-4700-41e0-aec3-61ed249f3333_Name">
    <vt:lpwstr>Internal - Standard</vt:lpwstr>
  </property>
  <property fmtid="{D5CDD505-2E9C-101B-9397-08002B2CF9AE}" pid="6" name="MSIP_Label_812e1ed0-4700-41e0-aec3-61ed249f3333_SiteId">
    <vt:lpwstr>614f9c25-bffa-42c7-86d8-964101f55fa2</vt:lpwstr>
  </property>
  <property fmtid="{D5CDD505-2E9C-101B-9397-08002B2CF9AE}" pid="7" name="MSIP_Label_812e1ed0-4700-41e0-aec3-61ed249f3333_ActionId">
    <vt:lpwstr>fb6f2ef7-aa9a-4dfc-ad51-5c93be2b5f3c</vt:lpwstr>
  </property>
  <property fmtid="{D5CDD505-2E9C-101B-9397-08002B2CF9AE}" pid="8" name="MSIP_Label_812e1ed0-4700-41e0-aec3-61ed249f3333_ContentBits">
    <vt:lpwstr>2</vt:lpwstr>
  </property>
</Properties>
</file>